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skyaducheneaux/Desktop/Website/"/>
    </mc:Choice>
  </mc:AlternateContent>
  <xr:revisionPtr revIDLastSave="0" documentId="13_ncr:1_{8CEC8847-52CF-5F40-86E7-CD29EBEA9356}" xr6:coauthVersionLast="40" xr6:coauthVersionMax="40" xr10:uidLastSave="{00000000-0000-0000-0000-000000000000}"/>
  <bookViews>
    <workbookView xWindow="31460" yWindow="460" windowWidth="33700" windowHeight="21140" xr2:uid="{00000000-000D-0000-FFFF-FFFF00000000}"/>
  </bookViews>
  <sheets>
    <sheet name="Repayment Schedules"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1" l="1"/>
  <c r="C30" i="1"/>
  <c r="B47" i="1"/>
  <c r="B46" i="1"/>
  <c r="B44" i="1"/>
  <c r="B43" i="1"/>
  <c r="B42" i="1"/>
  <c r="B41" i="1"/>
  <c r="B40" i="1"/>
  <c r="C28" i="1"/>
  <c r="B39" i="1"/>
  <c r="B17" i="1"/>
  <c r="B16" i="1"/>
  <c r="C52" i="1" l="1"/>
  <c r="C51" i="1"/>
  <c r="C50" i="1"/>
  <c r="C49" i="1"/>
  <c r="C48" i="1"/>
  <c r="B48" i="1"/>
  <c r="B49" i="1" s="1"/>
  <c r="B50" i="1" s="1"/>
  <c r="B51" i="1" s="1"/>
  <c r="B52" i="1" s="1"/>
  <c r="A48" i="1"/>
  <c r="A49" i="1" s="1"/>
  <c r="E47" i="1"/>
  <c r="C47" i="1"/>
  <c r="D47" i="1" s="1"/>
  <c r="A47" i="1"/>
  <c r="E46" i="1"/>
  <c r="C46" i="1"/>
  <c r="D46" i="1" s="1"/>
  <c r="C44" i="1"/>
  <c r="E42" i="1"/>
  <c r="E43" i="1" s="1"/>
  <c r="E44" i="1" s="1"/>
  <c r="C42" i="1"/>
  <c r="E41" i="1"/>
  <c r="C41" i="1"/>
  <c r="A41" i="1"/>
  <c r="A42" i="1" s="1"/>
  <c r="A43" i="1" s="1"/>
  <c r="A44" i="1" s="1"/>
  <c r="E40" i="1"/>
  <c r="C40" i="1"/>
  <c r="E32" i="1"/>
  <c r="C32" i="1"/>
  <c r="C31" i="1"/>
  <c r="C43" i="1"/>
  <c r="C22" i="1"/>
  <c r="C21" i="1"/>
  <c r="C20" i="1"/>
  <c r="C19" i="1"/>
  <c r="C18" i="1"/>
  <c r="B18" i="1"/>
  <c r="B19" i="1" s="1"/>
  <c r="B20" i="1" s="1"/>
  <c r="B21" i="1" s="1"/>
  <c r="B22" i="1" s="1"/>
  <c r="E17" i="1"/>
  <c r="C17" i="1"/>
  <c r="A17" i="1"/>
  <c r="A18" i="1" s="1"/>
  <c r="F16" i="1"/>
  <c r="E16" i="1"/>
  <c r="C16" i="1"/>
  <c r="D16" i="1" s="1"/>
  <c r="C9" i="1"/>
  <c r="D17" i="1" l="1"/>
  <c r="F17" i="1"/>
  <c r="F18" i="1" s="1"/>
  <c r="E18" i="1"/>
  <c r="A19" i="1"/>
  <c r="C35" i="1"/>
  <c r="E49" i="1"/>
  <c r="D49" i="1" s="1"/>
  <c r="A50" i="1"/>
  <c r="E48" i="1"/>
  <c r="C12" i="1"/>
  <c r="D18" i="1" l="1"/>
  <c r="F19" i="1" s="1"/>
  <c r="F20" i="1" s="1"/>
  <c r="A51" i="1"/>
  <c r="E50" i="1"/>
  <c r="D50" i="1" s="1"/>
  <c r="E19" i="1"/>
  <c r="D19" i="1" s="1"/>
  <c r="A20" i="1"/>
  <c r="D48" i="1"/>
  <c r="E51" i="1" l="1"/>
  <c r="D51" i="1" s="1"/>
  <c r="A52" i="1"/>
  <c r="E20" i="1"/>
  <c r="A21" i="1"/>
  <c r="D20" i="1" l="1"/>
  <c r="E52" i="1"/>
  <c r="D52" i="1" s="1"/>
  <c r="A22" i="1"/>
  <c r="E21" i="1"/>
  <c r="D21" i="1" s="1"/>
  <c r="E22" i="1" l="1"/>
  <c r="D22" i="1" s="1"/>
  <c r="F21" i="1"/>
  <c r="F22" i="1" s="1"/>
  <c r="E35" i="1" l="1"/>
  <c r="D35" i="1" l="1"/>
  <c r="F47" i="1" l="1"/>
  <c r="F48" i="1" s="1"/>
  <c r="F49" i="1" s="1"/>
  <c r="F50" i="1" s="1"/>
  <c r="F51" i="1" s="1"/>
  <c r="F52" i="1" s="1"/>
  <c r="F46" i="1"/>
  <c r="D12" i="1"/>
  <c r="E12" i="1"/>
</calcChain>
</file>

<file path=xl/sharedStrings.xml><?xml version="1.0" encoding="utf-8"?>
<sst xmlns="http://schemas.openxmlformats.org/spreadsheetml/2006/main" count="44" uniqueCount="32">
  <si>
    <t>Loan Repayment Schedule</t>
  </si>
  <si>
    <t>Year Loan Obtained</t>
  </si>
  <si>
    <t>Original Loan Amount</t>
  </si>
  <si>
    <t>Term of the Loan</t>
  </si>
  <si>
    <t>Interest Rate</t>
  </si>
  <si>
    <t>Annual Loan Pmt.</t>
  </si>
  <si>
    <t>Total Mortgage Paid</t>
  </si>
  <si>
    <t>Total Principal</t>
  </si>
  <si>
    <t>Total interest Paid</t>
  </si>
  <si>
    <t>Loan Repayment</t>
  </si>
  <si>
    <t>AMORTIZATION SCHEDULE</t>
  </si>
  <si>
    <t>Loan Period</t>
  </si>
  <si>
    <t>Loan Amortization Schedule</t>
  </si>
  <si>
    <t>Annual Loan Pmt</t>
  </si>
  <si>
    <t>Principal Paid</t>
  </si>
  <si>
    <t>Interest Paid</t>
  </si>
  <si>
    <t>Beginning Principal</t>
  </si>
  <si>
    <t>Investment Repayment Schedule</t>
  </si>
  <si>
    <t>Term of the Investment</t>
  </si>
  <si>
    <t>ROI</t>
  </si>
  <si>
    <t>Annual  Payment</t>
  </si>
  <si>
    <t>Annual Payment</t>
  </si>
  <si>
    <t>Total Amount Paid</t>
  </si>
  <si>
    <t>INVESTMENT SCHEDULE</t>
  </si>
  <si>
    <t>Investment Period</t>
  </si>
  <si>
    <t>Investment Schedule 10% ROI</t>
  </si>
  <si>
    <t>What Bank Financing Would Look Like</t>
  </si>
  <si>
    <t>Total Extra Money For Expansion</t>
  </si>
  <si>
    <t>Investment Repayment</t>
  </si>
  <si>
    <t>Instructions:</t>
  </si>
  <si>
    <t>Change only the fields highlighted in yellow in order to see what your rapyment would be like, the rest of the spreadsheet is linked to change accordingly. These calculations are not an offer from Akiptan, but merely a tool to use in order to estimate payment amounts.</t>
  </si>
  <si>
    <t>Annual Investment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</si>
</sst>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3" x14ac:knownFonts="1">
    <font>
      <sz val="10"/>
      <color rgb="FF000000"/>
      <name val="Arial"/>
    </font>
    <font>
      <sz val="10"/>
      <name val="Arial"/>
    </font>
    <font>
      <b/>
      <sz val="10"/>
      <name val="Arial"/>
    </font>
    <font>
      <sz val="10"/>
      <name val="Arial"/>
    </font>
    <font>
      <sz val="10"/>
      <color rgb="FF000000"/>
      <name val="Arial"/>
    </font>
    <font>
      <b/>
      <sz val="10"/>
      <color rgb="FF000000"/>
      <name val="Arial"/>
    </font>
    <font>
      <b/>
      <i/>
      <sz val="10"/>
      <color rgb="FF000000"/>
      <name val="Arial"/>
    </font>
    <font>
      <b/>
      <sz val="10"/>
      <name val="Arial"/>
    </font>
    <font>
      <b/>
      <i/>
      <sz val="10"/>
      <name val="Arial"/>
    </font>
    <font>
      <sz val="10"/>
      <color theme="1"/>
      <name val="Arial"/>
      <family val="2"/>
    </font>
    <font>
      <b/>
      <sz val="10"/>
      <name val="Arial"/>
      <family val="2"/>
    </font>
    <font>
      <sz val="10"/>
      <color rgb="FF000000"/>
      <name val="Arial"/>
      <family val="2"/>
    </font>
    <font>
      <b/>
      <sz val="14"/>
      <color rgb="FF000000"/>
      <name val="Arial"/>
      <family val="2"/>
    </font>
  </fonts>
  <fills count="4">
    <fill>
      <patternFill patternType="none"/>
    </fill>
    <fill>
      <patternFill patternType="gray125"/>
    </fill>
    <fill>
      <patternFill patternType="solid">
        <fgColor rgb="FFB14646"/>
        <bgColor rgb="FFB14646"/>
      </patternFill>
    </fill>
    <fill>
      <patternFill patternType="solid">
        <fgColor rgb="FFFFFF00"/>
        <bgColor indexed="64"/>
      </patternFill>
    </fill>
  </fills>
  <borders count="9">
    <border>
      <left/>
      <right/>
      <top/>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s>
  <cellStyleXfs count="1">
    <xf numFmtId="0" fontId="0" fillId="0" borderId="0"/>
  </cellStyleXfs>
  <cellXfs count="45">
    <xf numFmtId="0" fontId="0" fillId="0" borderId="0" xfId="0" applyFont="1" applyAlignment="1"/>
    <xf numFmtId="0" fontId="1" fillId="0" borderId="1" xfId="0" applyFont="1" applyBorder="1" applyAlignment="1"/>
    <xf numFmtId="0" fontId="1" fillId="0" borderId="0" xfId="0" applyFont="1" applyAlignment="1"/>
    <xf numFmtId="0" fontId="4" fillId="0" borderId="1" xfId="0" applyFont="1" applyBorder="1" applyAlignment="1">
      <alignment horizontal="right"/>
    </xf>
    <xf numFmtId="10" fontId="4" fillId="0" borderId="1" xfId="0" applyNumberFormat="1" applyFont="1" applyBorder="1" applyAlignment="1">
      <alignment horizontal="right"/>
    </xf>
    <xf numFmtId="0" fontId="5" fillId="0" borderId="1" xfId="0" applyFont="1" applyBorder="1" applyAlignment="1"/>
    <xf numFmtId="0" fontId="6" fillId="0" borderId="4" xfId="0" applyFont="1" applyBorder="1" applyAlignment="1"/>
    <xf numFmtId="165" fontId="6" fillId="0" borderId="5" xfId="0" applyNumberFormat="1" applyFont="1" applyBorder="1" applyAlignment="1">
      <alignment horizontal="right"/>
    </xf>
    <xf numFmtId="10" fontId="1" fillId="0" borderId="0" xfId="0" applyNumberFormat="1" applyFont="1" applyAlignment="1"/>
    <xf numFmtId="0" fontId="1" fillId="0" borderId="0" xfId="0" applyFont="1" applyAlignment="1"/>
    <xf numFmtId="0" fontId="1" fillId="2" borderId="0" xfId="0" applyFont="1" applyFill="1" applyAlignment="1"/>
    <xf numFmtId="0" fontId="2" fillId="2" borderId="0" xfId="0" applyFont="1" applyFill="1" applyAlignment="1"/>
    <xf numFmtId="0" fontId="2" fillId="0" borderId="0" xfId="0" applyFont="1" applyAlignment="1"/>
    <xf numFmtId="165" fontId="1" fillId="0" borderId="0" xfId="0" applyNumberFormat="1" applyFont="1" applyAlignment="1">
      <alignment horizontal="right"/>
    </xf>
    <xf numFmtId="0" fontId="2" fillId="0" borderId="0" xfId="0" applyFont="1" applyAlignment="1">
      <alignment horizontal="center" wrapText="1"/>
    </xf>
    <xf numFmtId="0" fontId="2" fillId="0" borderId="0" xfId="0" applyFont="1" applyAlignment="1">
      <alignment horizontal="center" wrapText="1"/>
    </xf>
    <xf numFmtId="0" fontId="7" fillId="0" borderId="0" xfId="0" applyFont="1" applyAlignment="1">
      <alignment wrapText="1"/>
    </xf>
    <xf numFmtId="0" fontId="1" fillId="0" borderId="0" xfId="0" applyFont="1" applyAlignment="1">
      <alignment horizontal="right"/>
    </xf>
    <xf numFmtId="0" fontId="1" fillId="0" borderId="0" xfId="0" applyFont="1" applyAlignment="1">
      <alignment horizontal="right"/>
    </xf>
    <xf numFmtId="164" fontId="1" fillId="0" borderId="0" xfId="0" applyNumberFormat="1" applyFont="1" applyAlignment="1">
      <alignment horizontal="right"/>
    </xf>
    <xf numFmtId="0" fontId="1" fillId="0" borderId="6" xfId="0" applyFont="1" applyBorder="1" applyAlignment="1"/>
    <xf numFmtId="0" fontId="1" fillId="0" borderId="7" xfId="0" applyFont="1" applyBorder="1" applyAlignment="1"/>
    <xf numFmtId="0" fontId="8" fillId="0" borderId="8" xfId="0" applyFont="1" applyBorder="1" applyAlignment="1"/>
    <xf numFmtId="164" fontId="8" fillId="0" borderId="5" xfId="0" applyNumberFormat="1" applyFont="1" applyBorder="1" applyAlignment="1"/>
    <xf numFmtId="0" fontId="2" fillId="2" borderId="0" xfId="0" applyFont="1" applyFill="1" applyAlignment="1"/>
    <xf numFmtId="0" fontId="7" fillId="0" borderId="0" xfId="0" applyFont="1" applyAlignment="1">
      <alignment horizontal="center" wrapText="1"/>
    </xf>
    <xf numFmtId="0" fontId="7" fillId="0" borderId="0" xfId="0" applyFont="1" applyAlignment="1">
      <alignment wrapText="1"/>
    </xf>
    <xf numFmtId="0" fontId="2" fillId="0" borderId="0" xfId="0" applyFont="1" applyAlignment="1">
      <alignment horizontal="right"/>
    </xf>
    <xf numFmtId="165" fontId="1" fillId="0" borderId="0" xfId="0" applyNumberFormat="1" applyFont="1" applyAlignment="1">
      <alignment horizontal="right"/>
    </xf>
    <xf numFmtId="0" fontId="2" fillId="0" borderId="0" xfId="0" applyFont="1" applyAlignment="1">
      <alignment horizontal="right"/>
    </xf>
    <xf numFmtId="0" fontId="2" fillId="2" borderId="2" xfId="0" applyFont="1" applyFill="1" applyBorder="1" applyAlignment="1">
      <alignment horizontal="center"/>
    </xf>
    <xf numFmtId="0" fontId="3" fillId="0" borderId="3" xfId="0" applyFont="1" applyBorder="1"/>
    <xf numFmtId="0" fontId="2" fillId="2" borderId="0" xfId="0" applyFont="1" applyFill="1" applyAlignment="1">
      <alignment horizontal="center"/>
    </xf>
    <xf numFmtId="0" fontId="0" fillId="0" borderId="0" xfId="0" applyFont="1" applyAlignment="1"/>
    <xf numFmtId="164" fontId="9" fillId="0" borderId="1" xfId="0" applyNumberFormat="1" applyFont="1" applyBorder="1" applyAlignment="1">
      <alignment horizontal="right"/>
    </xf>
    <xf numFmtId="0" fontId="4" fillId="3" borderId="1" xfId="0" applyFont="1" applyFill="1" applyBorder="1" applyAlignment="1">
      <alignment horizontal="right"/>
    </xf>
    <xf numFmtId="164" fontId="9" fillId="3" borderId="1" xfId="0" applyNumberFormat="1" applyFont="1" applyFill="1" applyBorder="1" applyAlignment="1">
      <alignment horizontal="right"/>
    </xf>
    <xf numFmtId="10" fontId="4" fillId="3" borderId="1" xfId="0" applyNumberFormat="1" applyFont="1" applyFill="1" applyBorder="1" applyAlignment="1">
      <alignment horizontal="right"/>
    </xf>
    <xf numFmtId="0" fontId="1" fillId="3" borderId="3" xfId="0" applyFont="1" applyFill="1" applyBorder="1" applyAlignment="1"/>
    <xf numFmtId="10" fontId="1" fillId="3" borderId="1" xfId="0" applyNumberFormat="1" applyFont="1" applyFill="1" applyBorder="1" applyAlignment="1"/>
    <xf numFmtId="0" fontId="10" fillId="0" borderId="0" xfId="0" applyFont="1" applyAlignment="1"/>
    <xf numFmtId="0" fontId="12" fillId="3" borderId="0" xfId="0" applyFont="1" applyFill="1" applyAlignment="1"/>
    <xf numFmtId="0" fontId="11" fillId="3" borderId="0" xfId="0" applyFont="1" applyFill="1" applyAlignment="1">
      <alignment horizontal="left" vertical="top" wrapText="1"/>
    </xf>
    <xf numFmtId="0" fontId="11" fillId="0" borderId="0" xfId="0" applyFont="1" applyFill="1" applyAlignment="1">
      <alignment vertical="top" wrapText="1"/>
    </xf>
    <xf numFmtId="0" fontId="10"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342900</xdr:colOff>
      <xdr:row>0</xdr:row>
      <xdr:rowOff>57150</xdr:rowOff>
    </xdr:from>
    <xdr:ext cx="1724025" cy="171450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4:N65"/>
  <sheetViews>
    <sheetView tabSelected="1" topLeftCell="A2" zoomScale="130" zoomScaleNormal="130" workbookViewId="0">
      <selection activeCell="C39" sqref="C39"/>
    </sheetView>
  </sheetViews>
  <sheetFormatPr baseColWidth="10" defaultColWidth="14.5" defaultRowHeight="15.75" customHeight="1" x14ac:dyDescent="0.15"/>
  <cols>
    <col min="1" max="1" width="11.83203125" customWidth="1"/>
    <col min="2" max="2" width="20.6640625" customWidth="1"/>
    <col min="3" max="3" width="19.83203125" customWidth="1"/>
    <col min="4" max="4" width="20.6640625" customWidth="1"/>
    <col min="5" max="5" width="18.1640625" customWidth="1"/>
    <col min="6" max="6" width="13.33203125" customWidth="1"/>
    <col min="8" max="8" width="13.6640625" customWidth="1"/>
    <col min="9" max="9" width="20.1640625" customWidth="1"/>
    <col min="10" max="10" width="17.83203125" customWidth="1"/>
    <col min="11" max="11" width="20" customWidth="1"/>
    <col min="12" max="12" width="18" customWidth="1"/>
  </cols>
  <sheetData>
    <row r="4" spans="1:14" ht="15.75" customHeight="1" x14ac:dyDescent="0.15">
      <c r="A4" s="1"/>
      <c r="B4" s="30" t="s">
        <v>0</v>
      </c>
      <c r="C4" s="31"/>
      <c r="D4" s="2"/>
      <c r="E4" s="2"/>
      <c r="F4" s="2"/>
    </row>
    <row r="5" spans="1:14" ht="15.75" customHeight="1" x14ac:dyDescent="0.2">
      <c r="A5" s="1"/>
      <c r="B5" s="2" t="s">
        <v>1</v>
      </c>
      <c r="C5" s="35">
        <v>2019</v>
      </c>
      <c r="D5" s="2"/>
      <c r="E5" s="2"/>
      <c r="F5" s="2"/>
      <c r="G5" s="41" t="s">
        <v>29</v>
      </c>
      <c r="H5" s="42" t="s">
        <v>30</v>
      </c>
      <c r="I5" s="42"/>
      <c r="J5" s="42"/>
    </row>
    <row r="6" spans="1:14" ht="15.75" customHeight="1" x14ac:dyDescent="0.15">
      <c r="A6" s="1"/>
      <c r="B6" s="2" t="s">
        <v>2</v>
      </c>
      <c r="C6" s="36">
        <v>100000</v>
      </c>
      <c r="D6" s="2"/>
      <c r="E6" s="2"/>
      <c r="F6" s="2"/>
      <c r="H6" s="42"/>
      <c r="I6" s="42"/>
      <c r="J6" s="42"/>
    </row>
    <row r="7" spans="1:14" ht="15.75" customHeight="1" x14ac:dyDescent="0.15">
      <c r="A7" s="1"/>
      <c r="B7" s="2" t="s">
        <v>3</v>
      </c>
      <c r="C7" s="35">
        <v>7</v>
      </c>
      <c r="D7" s="2"/>
      <c r="E7" s="2"/>
      <c r="F7" s="2"/>
      <c r="H7" s="42"/>
      <c r="I7" s="42"/>
      <c r="J7" s="42"/>
    </row>
    <row r="8" spans="1:14" ht="15.75" customHeight="1" x14ac:dyDescent="0.15">
      <c r="A8" s="1"/>
      <c r="B8" s="2" t="s">
        <v>4</v>
      </c>
      <c r="C8" s="37">
        <v>0.05</v>
      </c>
      <c r="D8" s="2"/>
      <c r="E8" s="2"/>
      <c r="F8" s="2"/>
      <c r="H8" s="42"/>
      <c r="I8" s="42"/>
      <c r="J8" s="42"/>
    </row>
    <row r="9" spans="1:14" ht="15.75" customHeight="1" x14ac:dyDescent="0.15">
      <c r="A9" s="5"/>
      <c r="B9" s="6" t="s">
        <v>5</v>
      </c>
      <c r="C9" s="7">
        <f>-PMT($C$8,$C$7,$C$6,0)</f>
        <v>17281.981844617072</v>
      </c>
      <c r="D9" s="8"/>
      <c r="E9" s="9"/>
      <c r="F9" s="2"/>
      <c r="H9" s="42"/>
      <c r="I9" s="42"/>
      <c r="J9" s="42"/>
    </row>
    <row r="10" spans="1:14" ht="15.75" customHeight="1" x14ac:dyDescent="0.15">
      <c r="A10" s="2"/>
      <c r="B10" s="2"/>
      <c r="C10" s="2"/>
      <c r="D10" s="2"/>
      <c r="E10" s="2"/>
      <c r="F10" s="2"/>
      <c r="H10" s="43"/>
      <c r="I10" s="43"/>
      <c r="J10" s="43"/>
    </row>
    <row r="11" spans="1:14" ht="15.75" customHeight="1" x14ac:dyDescent="0.15">
      <c r="A11" s="2"/>
      <c r="B11" s="10"/>
      <c r="C11" s="11" t="s">
        <v>6</v>
      </c>
      <c r="D11" s="11" t="s">
        <v>7</v>
      </c>
      <c r="E11" s="11" t="s">
        <v>8</v>
      </c>
      <c r="F11" s="2"/>
      <c r="H11" s="43"/>
      <c r="I11" s="43"/>
      <c r="J11" s="43"/>
    </row>
    <row r="12" spans="1:14" ht="15.75" customHeight="1" x14ac:dyDescent="0.15">
      <c r="A12" s="2"/>
      <c r="B12" s="12" t="s">
        <v>9</v>
      </c>
      <c r="C12" s="13">
        <f t="shared" ref="C12:E12" si="0">SUM(C16:C25)</f>
        <v>120973.87291231949</v>
      </c>
      <c r="D12" s="13">
        <f t="shared" si="0"/>
        <v>99999.999999999985</v>
      </c>
      <c r="E12" s="13">
        <f t="shared" si="0"/>
        <v>20973.872912319519</v>
      </c>
      <c r="F12" s="2"/>
      <c r="H12" s="43"/>
      <c r="I12" s="43"/>
      <c r="J12" s="43"/>
    </row>
    <row r="13" spans="1:14" ht="15.75" customHeight="1" x14ac:dyDescent="0.15">
      <c r="A13" s="2"/>
      <c r="B13" s="12"/>
      <c r="C13" s="2"/>
      <c r="D13" s="2"/>
      <c r="E13" s="2"/>
      <c r="F13" s="2"/>
    </row>
    <row r="14" spans="1:14" ht="15.75" customHeight="1" x14ac:dyDescent="0.15">
      <c r="A14" s="32" t="s">
        <v>10</v>
      </c>
      <c r="B14" s="33"/>
      <c r="C14" s="33"/>
      <c r="D14" s="33"/>
      <c r="E14" s="33"/>
      <c r="F14" s="33"/>
    </row>
    <row r="15" spans="1:14" ht="28" x14ac:dyDescent="0.15">
      <c r="A15" s="14" t="s">
        <v>11</v>
      </c>
      <c r="B15" s="15" t="s">
        <v>12</v>
      </c>
      <c r="C15" s="15" t="s">
        <v>13</v>
      </c>
      <c r="D15" s="14" t="s">
        <v>14</v>
      </c>
      <c r="E15" s="14" t="s">
        <v>15</v>
      </c>
      <c r="F15" s="14" t="s">
        <v>16</v>
      </c>
      <c r="N15" s="16"/>
    </row>
    <row r="16" spans="1:14" ht="15.75" customHeight="1" x14ac:dyDescent="0.15">
      <c r="A16" s="17">
        <v>1</v>
      </c>
      <c r="B16" s="18">
        <f>C5+1</f>
        <v>2020</v>
      </c>
      <c r="C16" s="13">
        <f t="shared" ref="C16:C22" si="1">-PMT($C$8,$C$7,$C$6,0)</f>
        <v>17281.981844617072</v>
      </c>
      <c r="D16" s="13">
        <f t="shared" ref="D16:D22" si="2">C16-E16</f>
        <v>12281.981844617072</v>
      </c>
      <c r="E16" s="13">
        <f t="shared" ref="E16:E22" si="3">-IPMT($C$8,A16,$C$7,$C$6,0)</f>
        <v>5000</v>
      </c>
      <c r="F16" s="19">
        <f>C6</f>
        <v>100000</v>
      </c>
    </row>
    <row r="17" spans="1:13" ht="15.75" customHeight="1" x14ac:dyDescent="0.15">
      <c r="A17" s="17">
        <f t="shared" ref="A17:A22" si="4">A16+1</f>
        <v>2</v>
      </c>
      <c r="B17" s="18">
        <f>B16+1</f>
        <v>2021</v>
      </c>
      <c r="C17" s="13">
        <f t="shared" si="1"/>
        <v>17281.981844617072</v>
      </c>
      <c r="D17" s="13">
        <f t="shared" si="2"/>
        <v>12896.080936847926</v>
      </c>
      <c r="E17" s="13">
        <f t="shared" si="3"/>
        <v>4385.9009077691462</v>
      </c>
      <c r="F17" s="19">
        <f>C6-D16</f>
        <v>87718.018155382932</v>
      </c>
    </row>
    <row r="18" spans="1:13" ht="15.75" customHeight="1" x14ac:dyDescent="0.15">
      <c r="A18" s="17">
        <f t="shared" si="4"/>
        <v>3</v>
      </c>
      <c r="B18" s="17">
        <f t="shared" ref="B18:B22" si="5">B17+1</f>
        <v>2022</v>
      </c>
      <c r="C18" s="13">
        <f t="shared" si="1"/>
        <v>17281.981844617072</v>
      </c>
      <c r="D18" s="13">
        <f t="shared" si="2"/>
        <v>13540.884983690323</v>
      </c>
      <c r="E18" s="13">
        <f t="shared" si="3"/>
        <v>3741.0968609267497</v>
      </c>
      <c r="F18" s="19">
        <f t="shared" ref="F18:F22" si="6">F17-D17</f>
        <v>74821.937218535008</v>
      </c>
    </row>
    <row r="19" spans="1:13" ht="15.75" customHeight="1" x14ac:dyDescent="0.15">
      <c r="A19" s="17">
        <f t="shared" si="4"/>
        <v>4</v>
      </c>
      <c r="B19" s="17">
        <f t="shared" si="5"/>
        <v>2023</v>
      </c>
      <c r="C19" s="13">
        <f t="shared" si="1"/>
        <v>17281.981844617072</v>
      </c>
      <c r="D19" s="13">
        <f t="shared" si="2"/>
        <v>14217.929232874838</v>
      </c>
      <c r="E19" s="13">
        <f t="shared" si="3"/>
        <v>3064.0526117422337</v>
      </c>
      <c r="F19" s="19">
        <f t="shared" si="6"/>
        <v>61281.052234844683</v>
      </c>
    </row>
    <row r="20" spans="1:13" ht="15.75" customHeight="1" x14ac:dyDescent="0.15">
      <c r="A20" s="17">
        <f t="shared" si="4"/>
        <v>5</v>
      </c>
      <c r="B20" s="17">
        <f t="shared" si="5"/>
        <v>2024</v>
      </c>
      <c r="C20" s="13">
        <f t="shared" si="1"/>
        <v>17281.981844617072</v>
      </c>
      <c r="D20" s="13">
        <f t="shared" si="2"/>
        <v>14928.82569451858</v>
      </c>
      <c r="E20" s="13">
        <f t="shared" si="3"/>
        <v>2353.1561500984913</v>
      </c>
      <c r="F20" s="19">
        <f t="shared" si="6"/>
        <v>47063.123001969841</v>
      </c>
    </row>
    <row r="21" spans="1:13" ht="15.75" customHeight="1" x14ac:dyDescent="0.15">
      <c r="A21" s="17">
        <f t="shared" si="4"/>
        <v>6</v>
      </c>
      <c r="B21" s="17">
        <f t="shared" si="5"/>
        <v>2025</v>
      </c>
      <c r="C21" s="13">
        <f t="shared" si="1"/>
        <v>17281.981844617072</v>
      </c>
      <c r="D21" s="13">
        <f t="shared" si="2"/>
        <v>15675.266979244509</v>
      </c>
      <c r="E21" s="13">
        <f t="shared" si="3"/>
        <v>1606.7148653725626</v>
      </c>
      <c r="F21" s="19">
        <f t="shared" si="6"/>
        <v>32134.297307451263</v>
      </c>
    </row>
    <row r="22" spans="1:13" ht="15.75" customHeight="1" x14ac:dyDescent="0.15">
      <c r="A22" s="17">
        <f t="shared" si="4"/>
        <v>7</v>
      </c>
      <c r="B22" s="17">
        <f t="shared" si="5"/>
        <v>2026</v>
      </c>
      <c r="C22" s="13">
        <f t="shared" si="1"/>
        <v>17281.981844617072</v>
      </c>
      <c r="D22" s="13">
        <f t="shared" si="2"/>
        <v>16459.030328206736</v>
      </c>
      <c r="E22" s="13">
        <f t="shared" si="3"/>
        <v>822.95151641033704</v>
      </c>
      <c r="F22" s="19">
        <f t="shared" si="6"/>
        <v>16459.030328206754</v>
      </c>
    </row>
    <row r="23" spans="1:13" ht="15.75" customHeight="1" x14ac:dyDescent="0.15">
      <c r="A23" s="17"/>
      <c r="B23" s="17"/>
      <c r="C23" s="13"/>
      <c r="D23" s="13"/>
      <c r="E23" s="13"/>
      <c r="F23" s="19"/>
    </row>
    <row r="24" spans="1:13" ht="15.75" customHeight="1" x14ac:dyDescent="0.15">
      <c r="A24" s="17"/>
      <c r="B24" s="17"/>
      <c r="C24" s="13"/>
      <c r="D24" s="13"/>
      <c r="E24" s="13"/>
      <c r="F24" s="19"/>
    </row>
    <row r="25" spans="1:13" ht="15.75" customHeight="1" x14ac:dyDescent="0.15">
      <c r="A25" s="17"/>
      <c r="B25" s="17"/>
      <c r="C25" s="13"/>
      <c r="D25" s="13"/>
      <c r="E25" s="13"/>
      <c r="F25" s="19"/>
    </row>
    <row r="27" spans="1:13" ht="15.75" customHeight="1" x14ac:dyDescent="0.15">
      <c r="A27" s="1"/>
      <c r="B27" s="30" t="s">
        <v>17</v>
      </c>
      <c r="C27" s="31"/>
      <c r="D27" s="2"/>
      <c r="E27" s="2"/>
      <c r="F27" s="2"/>
    </row>
    <row r="28" spans="1:13" ht="15.75" customHeight="1" x14ac:dyDescent="0.15">
      <c r="A28" s="1"/>
      <c r="B28" s="2" t="s">
        <v>1</v>
      </c>
      <c r="C28" s="3">
        <f>C5</f>
        <v>2019</v>
      </c>
      <c r="D28" s="2"/>
      <c r="E28" s="2"/>
      <c r="F28" s="2"/>
    </row>
    <row r="29" spans="1:13" ht="15.75" customHeight="1" x14ac:dyDescent="0.15">
      <c r="A29" s="1"/>
      <c r="B29" s="2" t="s">
        <v>2</v>
      </c>
      <c r="C29" s="34">
        <f>C6</f>
        <v>100000</v>
      </c>
      <c r="D29" s="2"/>
      <c r="E29" s="2"/>
      <c r="F29" s="2"/>
    </row>
    <row r="30" spans="1:13" ht="15.75" customHeight="1" x14ac:dyDescent="0.15">
      <c r="A30" s="1"/>
      <c r="B30" s="2" t="s">
        <v>3</v>
      </c>
      <c r="C30" s="3">
        <f>C7</f>
        <v>7</v>
      </c>
      <c r="D30" s="20" t="s">
        <v>18</v>
      </c>
      <c r="E30" s="38">
        <v>5</v>
      </c>
      <c r="F30" s="2"/>
    </row>
    <row r="31" spans="1:13" ht="15.75" customHeight="1" x14ac:dyDescent="0.15">
      <c r="A31" s="1"/>
      <c r="B31" s="2" t="s">
        <v>4</v>
      </c>
      <c r="C31" s="4">
        <f>C8</f>
        <v>0.05</v>
      </c>
      <c r="D31" s="21" t="s">
        <v>19</v>
      </c>
      <c r="E31" s="39">
        <v>0.1</v>
      </c>
      <c r="F31" s="2"/>
    </row>
    <row r="32" spans="1:13" ht="15.75" customHeight="1" x14ac:dyDescent="0.15">
      <c r="A32" s="5"/>
      <c r="B32" s="6" t="s">
        <v>20</v>
      </c>
      <c r="C32" s="7">
        <f>-PMT($C$8,$C$7,$C$6,0)</f>
        <v>17281.981844617072</v>
      </c>
      <c r="D32" s="22" t="s">
        <v>21</v>
      </c>
      <c r="E32" s="23">
        <f>E31*C29</f>
        <v>10000</v>
      </c>
      <c r="F32" s="2"/>
      <c r="J32" s="13"/>
      <c r="K32" s="13"/>
      <c r="L32" s="13"/>
      <c r="M32" s="19"/>
    </row>
    <row r="33" spans="1:13" ht="15.75" customHeight="1" x14ac:dyDescent="0.15">
      <c r="A33" s="2"/>
      <c r="B33" s="2"/>
      <c r="C33" s="2"/>
      <c r="D33" s="2"/>
      <c r="E33" s="2"/>
      <c r="F33" s="2"/>
      <c r="J33" s="13"/>
      <c r="K33" s="13"/>
      <c r="L33" s="13"/>
      <c r="M33" s="19"/>
    </row>
    <row r="34" spans="1:13" ht="15.75" customHeight="1" x14ac:dyDescent="0.15">
      <c r="A34" s="2"/>
      <c r="B34" s="10"/>
      <c r="C34" s="24" t="s">
        <v>22</v>
      </c>
      <c r="D34" s="11" t="s">
        <v>7</v>
      </c>
      <c r="E34" s="11" t="s">
        <v>8</v>
      </c>
      <c r="F34" s="2"/>
      <c r="J34" s="13"/>
      <c r="K34" s="13"/>
      <c r="L34" s="13"/>
      <c r="M34" s="19"/>
    </row>
    <row r="35" spans="1:13" ht="15.75" customHeight="1" x14ac:dyDescent="0.15">
      <c r="A35" s="2"/>
      <c r="B35" s="40" t="s">
        <v>28</v>
      </c>
      <c r="C35" s="13">
        <f>SUM(C39:C55)</f>
        <v>170973.87291231952</v>
      </c>
      <c r="D35" s="13">
        <f t="shared" ref="D35:E35" si="7">SUM(D46:D55)</f>
        <v>99999.999999999985</v>
      </c>
      <c r="E35" s="13">
        <f t="shared" si="7"/>
        <v>20973.872912319519</v>
      </c>
      <c r="F35" s="2"/>
      <c r="J35" s="13"/>
      <c r="K35" s="13"/>
      <c r="L35" s="13"/>
      <c r="M35" s="19"/>
    </row>
    <row r="36" spans="1:13" ht="15.75" customHeight="1" x14ac:dyDescent="0.15">
      <c r="A36" s="2"/>
      <c r="B36" s="12"/>
      <c r="C36" s="2"/>
      <c r="D36" s="2"/>
      <c r="E36" s="2"/>
      <c r="F36" s="2"/>
      <c r="H36" s="17"/>
      <c r="I36" s="17"/>
      <c r="J36" s="13"/>
      <c r="K36" s="13"/>
      <c r="L36" s="13"/>
      <c r="M36" s="19"/>
    </row>
    <row r="37" spans="1:13" ht="15.75" customHeight="1" x14ac:dyDescent="0.15">
      <c r="A37" s="32" t="s">
        <v>23</v>
      </c>
      <c r="B37" s="33"/>
      <c r="C37" s="33"/>
      <c r="D37" s="33"/>
      <c r="E37" s="33"/>
      <c r="F37" s="33"/>
      <c r="H37" s="17"/>
      <c r="I37" s="17"/>
      <c r="J37" s="13"/>
      <c r="K37" s="13"/>
      <c r="L37" s="13"/>
      <c r="M37" s="19"/>
    </row>
    <row r="38" spans="1:13" ht="28" x14ac:dyDescent="0.15">
      <c r="A38" s="25" t="s">
        <v>24</v>
      </c>
      <c r="B38" s="26" t="s">
        <v>25</v>
      </c>
      <c r="C38" s="44" t="s">
        <v>31</v>
      </c>
      <c r="D38" s="26" t="s">
        <v>26</v>
      </c>
      <c r="E38" s="26" t="s">
        <v>27</v>
      </c>
      <c r="F38" s="16"/>
      <c r="H38" s="17"/>
      <c r="I38" s="17"/>
      <c r="J38" s="13"/>
      <c r="K38" s="13"/>
      <c r="L38" s="13"/>
      <c r="M38" s="19"/>
    </row>
    <row r="39" spans="1:13" ht="15.75" customHeight="1" x14ac:dyDescent="0.15">
      <c r="A39" s="27">
        <v>0</v>
      </c>
      <c r="B39" s="18">
        <f>C28</f>
        <v>2019</v>
      </c>
      <c r="C39" s="28">
        <v>0</v>
      </c>
      <c r="D39" s="13"/>
      <c r="E39" s="13"/>
      <c r="F39" s="19"/>
      <c r="H39" s="17"/>
      <c r="I39" s="17"/>
      <c r="J39" s="13"/>
      <c r="K39" s="13"/>
      <c r="L39" s="13"/>
      <c r="M39" s="19"/>
    </row>
    <row r="40" spans="1:13" ht="15.75" customHeight="1" x14ac:dyDescent="0.15">
      <c r="A40" s="29">
        <v>1</v>
      </c>
      <c r="B40" s="18">
        <f>B39+1</f>
        <v>2020</v>
      </c>
      <c r="C40" s="13">
        <f t="shared" ref="C40:C44" si="8">$E$31*$C$29</f>
        <v>10000</v>
      </c>
      <c r="D40" s="28">
        <v>23000</v>
      </c>
      <c r="E40" s="13">
        <f>D40</f>
        <v>23000</v>
      </c>
      <c r="F40" s="19"/>
      <c r="H40" s="17"/>
      <c r="I40" s="17"/>
      <c r="J40" s="13"/>
      <c r="K40" s="13"/>
      <c r="L40" s="13"/>
      <c r="M40" s="19"/>
    </row>
    <row r="41" spans="1:13" ht="15.75" customHeight="1" x14ac:dyDescent="0.15">
      <c r="A41" s="29">
        <f t="shared" ref="A41:A44" si="9">A40+1</f>
        <v>2</v>
      </c>
      <c r="B41" s="18">
        <f>B40+1</f>
        <v>2021</v>
      </c>
      <c r="C41" s="13">
        <f t="shared" si="8"/>
        <v>10000</v>
      </c>
      <c r="D41" s="28">
        <v>23000</v>
      </c>
      <c r="E41" s="13">
        <f t="shared" ref="E41:E44" si="10">E40+D41</f>
        <v>46000</v>
      </c>
      <c r="F41" s="19"/>
      <c r="H41" s="17"/>
      <c r="I41" s="17"/>
      <c r="J41" s="13"/>
      <c r="K41" s="13"/>
      <c r="L41" s="13"/>
      <c r="M41" s="19"/>
    </row>
    <row r="42" spans="1:13" ht="15.75" customHeight="1" x14ac:dyDescent="0.15">
      <c r="A42" s="29">
        <f t="shared" si="9"/>
        <v>3</v>
      </c>
      <c r="B42" s="18">
        <f>B41+1</f>
        <v>2022</v>
      </c>
      <c r="C42" s="13">
        <f t="shared" si="8"/>
        <v>10000</v>
      </c>
      <c r="D42" s="28">
        <v>23000</v>
      </c>
      <c r="E42" s="13">
        <f t="shared" si="10"/>
        <v>69000</v>
      </c>
      <c r="F42" s="19"/>
      <c r="H42" s="17"/>
      <c r="I42" s="17"/>
      <c r="J42" s="13"/>
      <c r="K42" s="13"/>
      <c r="L42" s="13"/>
      <c r="M42" s="19"/>
    </row>
    <row r="43" spans="1:13" ht="15.75" customHeight="1" x14ac:dyDescent="0.15">
      <c r="A43" s="29">
        <f t="shared" si="9"/>
        <v>4</v>
      </c>
      <c r="B43" s="18">
        <f>B42+1</f>
        <v>2023</v>
      </c>
      <c r="C43" s="13">
        <f t="shared" si="8"/>
        <v>10000</v>
      </c>
      <c r="D43" s="28">
        <v>23000</v>
      </c>
      <c r="E43" s="13">
        <f t="shared" si="10"/>
        <v>92000</v>
      </c>
      <c r="F43" s="19"/>
      <c r="H43" s="17"/>
      <c r="I43" s="17"/>
      <c r="J43" s="13"/>
      <c r="K43" s="13"/>
      <c r="L43" s="13"/>
      <c r="M43" s="19"/>
    </row>
    <row r="44" spans="1:13" ht="15.75" customHeight="1" x14ac:dyDescent="0.15">
      <c r="A44" s="29">
        <f t="shared" si="9"/>
        <v>5</v>
      </c>
      <c r="B44" s="18">
        <f>B43+1</f>
        <v>2024</v>
      </c>
      <c r="C44" s="13">
        <f t="shared" si="8"/>
        <v>10000</v>
      </c>
      <c r="D44" s="28">
        <v>23000</v>
      </c>
      <c r="E44" s="13">
        <f t="shared" si="10"/>
        <v>115000</v>
      </c>
      <c r="F44" s="19"/>
      <c r="H44" s="17"/>
      <c r="I44" s="17"/>
      <c r="J44" s="13"/>
      <c r="K44" s="13"/>
      <c r="L44" s="13"/>
      <c r="M44" s="19"/>
    </row>
    <row r="45" spans="1:13" ht="28" x14ac:dyDescent="0.15">
      <c r="A45" s="14" t="s">
        <v>11</v>
      </c>
      <c r="B45" s="15" t="s">
        <v>12</v>
      </c>
      <c r="C45" s="15" t="s">
        <v>21</v>
      </c>
      <c r="D45" s="14" t="s">
        <v>14</v>
      </c>
      <c r="E45" s="14" t="s">
        <v>15</v>
      </c>
      <c r="F45" s="14" t="s">
        <v>16</v>
      </c>
      <c r="H45" s="17"/>
      <c r="I45" s="17"/>
      <c r="J45" s="13"/>
      <c r="K45" s="13"/>
      <c r="L45" s="13"/>
      <c r="M45" s="19"/>
    </row>
    <row r="46" spans="1:13" ht="15.75" customHeight="1" x14ac:dyDescent="0.15">
      <c r="A46" s="17">
        <v>1</v>
      </c>
      <c r="B46" s="18">
        <f>B44+1</f>
        <v>2025</v>
      </c>
      <c r="C46" s="13">
        <f t="shared" ref="C46:C52" si="11">-PMT($C$8,$C$7,$C$6,0)</f>
        <v>17281.981844617072</v>
      </c>
      <c r="D46" s="13">
        <f t="shared" ref="D46:D52" si="12">C46-E46</f>
        <v>12281.981844617072</v>
      </c>
      <c r="E46" s="13">
        <f t="shared" ref="E46:E52" si="13">-IPMT($C$8,A46,$C$7,$C$6,0)</f>
        <v>5000</v>
      </c>
      <c r="F46" s="19">
        <f>D35</f>
        <v>99999.999999999985</v>
      </c>
      <c r="H46" s="17"/>
      <c r="I46" s="17"/>
      <c r="J46" s="13"/>
      <c r="K46" s="13"/>
      <c r="L46" s="13"/>
      <c r="M46" s="19"/>
    </row>
    <row r="47" spans="1:13" ht="15.75" customHeight="1" x14ac:dyDescent="0.15">
      <c r="A47" s="17">
        <f t="shared" ref="A47:A52" si="14">A46+1</f>
        <v>2</v>
      </c>
      <c r="B47" s="18">
        <f>B46+1</f>
        <v>2026</v>
      </c>
      <c r="C47" s="13">
        <f t="shared" si="11"/>
        <v>17281.981844617072</v>
      </c>
      <c r="D47" s="13">
        <f t="shared" si="12"/>
        <v>12896.080936847926</v>
      </c>
      <c r="E47" s="13">
        <f t="shared" si="13"/>
        <v>4385.9009077691462</v>
      </c>
      <c r="F47" s="19">
        <f>D35-D46</f>
        <v>87718.018155382917</v>
      </c>
      <c r="H47" s="17"/>
      <c r="I47" s="17"/>
      <c r="J47" s="13"/>
      <c r="K47" s="13"/>
      <c r="L47" s="13"/>
      <c r="M47" s="19"/>
    </row>
    <row r="48" spans="1:13" ht="13" x14ac:dyDescent="0.15">
      <c r="A48" s="17">
        <f t="shared" si="14"/>
        <v>3</v>
      </c>
      <c r="B48" s="17">
        <f t="shared" ref="B48:B52" si="15">B47+1</f>
        <v>2027</v>
      </c>
      <c r="C48" s="13">
        <f t="shared" si="11"/>
        <v>17281.981844617072</v>
      </c>
      <c r="D48" s="13">
        <f t="shared" si="12"/>
        <v>13540.884983690323</v>
      </c>
      <c r="E48" s="13">
        <f t="shared" si="13"/>
        <v>3741.0968609267497</v>
      </c>
      <c r="F48" s="19">
        <f t="shared" ref="F48:F52" si="16">F47-D47</f>
        <v>74821.937218534993</v>
      </c>
      <c r="H48" s="17"/>
      <c r="I48" s="17"/>
      <c r="J48" s="13"/>
      <c r="K48" s="13"/>
      <c r="L48" s="13"/>
      <c r="M48" s="19"/>
    </row>
    <row r="49" spans="1:13" ht="13" x14ac:dyDescent="0.15">
      <c r="A49" s="17">
        <f t="shared" si="14"/>
        <v>4</v>
      </c>
      <c r="B49" s="17">
        <f t="shared" si="15"/>
        <v>2028</v>
      </c>
      <c r="C49" s="13">
        <f t="shared" si="11"/>
        <v>17281.981844617072</v>
      </c>
      <c r="D49" s="13">
        <f t="shared" si="12"/>
        <v>14217.929232874838</v>
      </c>
      <c r="E49" s="13">
        <f t="shared" si="13"/>
        <v>3064.0526117422337</v>
      </c>
      <c r="F49" s="19">
        <f t="shared" si="16"/>
        <v>61281.052234844668</v>
      </c>
      <c r="H49" s="17"/>
      <c r="I49" s="17"/>
      <c r="J49" s="13"/>
      <c r="K49" s="13"/>
      <c r="L49" s="13"/>
      <c r="M49" s="19"/>
    </row>
    <row r="50" spans="1:13" ht="13" x14ac:dyDescent="0.15">
      <c r="A50" s="17">
        <f t="shared" si="14"/>
        <v>5</v>
      </c>
      <c r="B50" s="17">
        <f t="shared" si="15"/>
        <v>2029</v>
      </c>
      <c r="C50" s="13">
        <f t="shared" si="11"/>
        <v>17281.981844617072</v>
      </c>
      <c r="D50" s="13">
        <f t="shared" si="12"/>
        <v>14928.82569451858</v>
      </c>
      <c r="E50" s="13">
        <f t="shared" si="13"/>
        <v>2353.1561500984913</v>
      </c>
      <c r="F50" s="19">
        <f t="shared" si="16"/>
        <v>47063.123001969827</v>
      </c>
      <c r="H50" s="17"/>
      <c r="I50" s="17"/>
      <c r="J50" s="13"/>
      <c r="K50" s="13"/>
      <c r="L50" s="13"/>
      <c r="M50" s="19"/>
    </row>
    <row r="51" spans="1:13" ht="13" x14ac:dyDescent="0.15">
      <c r="A51" s="17">
        <f t="shared" si="14"/>
        <v>6</v>
      </c>
      <c r="B51" s="17">
        <f t="shared" si="15"/>
        <v>2030</v>
      </c>
      <c r="C51" s="13">
        <f t="shared" si="11"/>
        <v>17281.981844617072</v>
      </c>
      <c r="D51" s="13">
        <f t="shared" si="12"/>
        <v>15675.266979244509</v>
      </c>
      <c r="E51" s="13">
        <f t="shared" si="13"/>
        <v>1606.7148653725626</v>
      </c>
      <c r="F51" s="19">
        <f t="shared" si="16"/>
        <v>32134.297307451248</v>
      </c>
      <c r="H51" s="17"/>
      <c r="I51" s="17"/>
      <c r="J51" s="13"/>
      <c r="K51" s="13"/>
      <c r="L51" s="13"/>
      <c r="M51" s="19"/>
    </row>
    <row r="52" spans="1:13" ht="13" x14ac:dyDescent="0.15">
      <c r="A52" s="17">
        <f t="shared" si="14"/>
        <v>7</v>
      </c>
      <c r="B52" s="17">
        <f t="shared" si="15"/>
        <v>2031</v>
      </c>
      <c r="C52" s="13">
        <f t="shared" si="11"/>
        <v>17281.981844617072</v>
      </c>
      <c r="D52" s="13">
        <f t="shared" si="12"/>
        <v>16459.030328206736</v>
      </c>
      <c r="E52" s="13">
        <f t="shared" si="13"/>
        <v>822.95151641033704</v>
      </c>
      <c r="F52" s="19">
        <f t="shared" si="16"/>
        <v>16459.03032820674</v>
      </c>
      <c r="H52" s="17"/>
      <c r="I52" s="17"/>
      <c r="J52" s="13"/>
      <c r="K52" s="13"/>
      <c r="L52" s="13"/>
      <c r="M52" s="19"/>
    </row>
    <row r="53" spans="1:13" ht="13" x14ac:dyDescent="0.15">
      <c r="A53" s="17"/>
      <c r="B53" s="17"/>
      <c r="C53" s="13"/>
      <c r="D53" s="13"/>
      <c r="E53" s="13"/>
      <c r="F53" s="19"/>
      <c r="H53" s="17"/>
      <c r="I53" s="17"/>
      <c r="J53" s="13"/>
      <c r="K53" s="13"/>
      <c r="L53" s="13"/>
      <c r="M53" s="19"/>
    </row>
    <row r="54" spans="1:13" ht="13" x14ac:dyDescent="0.15">
      <c r="A54" s="17"/>
      <c r="B54" s="17"/>
      <c r="C54" s="13"/>
      <c r="D54" s="13"/>
      <c r="E54" s="13"/>
      <c r="F54" s="19"/>
      <c r="H54" s="17"/>
      <c r="I54" s="17"/>
      <c r="J54" s="13"/>
      <c r="K54" s="13"/>
      <c r="L54" s="13"/>
      <c r="M54" s="19"/>
    </row>
    <row r="55" spans="1:13" ht="13" x14ac:dyDescent="0.15">
      <c r="A55" s="17"/>
      <c r="B55" s="17"/>
      <c r="C55" s="13"/>
      <c r="D55" s="13"/>
      <c r="E55" s="13"/>
      <c r="F55" s="19"/>
      <c r="H55" s="17"/>
      <c r="I55" s="17"/>
      <c r="J55" s="13"/>
      <c r="K55" s="13"/>
      <c r="L55" s="13"/>
      <c r="M55" s="19"/>
    </row>
    <row r="56" spans="1:13" ht="13" x14ac:dyDescent="0.15">
      <c r="A56" s="17"/>
      <c r="B56" s="17"/>
      <c r="C56" s="13"/>
      <c r="D56" s="13"/>
      <c r="E56" s="13"/>
      <c r="F56" s="19"/>
      <c r="H56" s="17"/>
      <c r="I56" s="17"/>
      <c r="J56" s="13"/>
      <c r="K56" s="13"/>
      <c r="L56" s="13"/>
      <c r="M56" s="19"/>
    </row>
    <row r="57" spans="1:13" ht="13" x14ac:dyDescent="0.15">
      <c r="A57" s="17"/>
      <c r="B57" s="17"/>
      <c r="C57" s="13"/>
      <c r="D57" s="13"/>
      <c r="E57" s="13"/>
      <c r="F57" s="19"/>
      <c r="H57" s="17"/>
      <c r="I57" s="17"/>
      <c r="J57" s="13"/>
      <c r="K57" s="13"/>
      <c r="L57" s="13"/>
      <c r="M57" s="19"/>
    </row>
    <row r="58" spans="1:13" ht="13" x14ac:dyDescent="0.15">
      <c r="A58" s="17"/>
      <c r="B58" s="17"/>
      <c r="C58" s="13"/>
      <c r="D58" s="13"/>
      <c r="E58" s="13"/>
      <c r="F58" s="19"/>
      <c r="H58" s="17"/>
      <c r="I58" s="17"/>
      <c r="J58" s="13"/>
      <c r="K58" s="13"/>
      <c r="L58" s="13"/>
      <c r="M58" s="19"/>
    </row>
    <row r="59" spans="1:13" ht="13" x14ac:dyDescent="0.15">
      <c r="H59" s="17"/>
      <c r="I59" s="17"/>
      <c r="J59" s="13"/>
      <c r="K59" s="13"/>
      <c r="L59" s="13"/>
      <c r="M59" s="19"/>
    </row>
    <row r="60" spans="1:13" ht="13" x14ac:dyDescent="0.15">
      <c r="H60" s="17"/>
      <c r="I60" s="17"/>
      <c r="J60" s="13"/>
      <c r="K60" s="13"/>
      <c r="L60" s="13"/>
      <c r="M60" s="19"/>
    </row>
    <row r="61" spans="1:13" ht="13" x14ac:dyDescent="0.15">
      <c r="H61" s="17"/>
      <c r="I61" s="17"/>
      <c r="J61" s="13"/>
      <c r="K61" s="13"/>
      <c r="L61" s="13"/>
      <c r="M61" s="19"/>
    </row>
    <row r="62" spans="1:13" ht="13" x14ac:dyDescent="0.15">
      <c r="H62" s="17"/>
      <c r="I62" s="17"/>
      <c r="J62" s="13"/>
      <c r="K62" s="13"/>
      <c r="L62" s="13"/>
      <c r="M62" s="19"/>
    </row>
    <row r="63" spans="1:13" ht="13" x14ac:dyDescent="0.15">
      <c r="H63" s="17"/>
      <c r="I63" s="17"/>
      <c r="J63" s="13"/>
      <c r="K63" s="13"/>
      <c r="L63" s="13"/>
      <c r="M63" s="19"/>
    </row>
    <row r="64" spans="1:13" ht="13" x14ac:dyDescent="0.15">
      <c r="H64" s="17"/>
      <c r="I64" s="17"/>
      <c r="J64" s="13"/>
      <c r="K64" s="13"/>
      <c r="L64" s="13"/>
      <c r="M64" s="19"/>
    </row>
    <row r="65" spans="8:13" ht="13" x14ac:dyDescent="0.15">
      <c r="H65" s="17"/>
      <c r="I65" s="17"/>
      <c r="J65" s="13"/>
      <c r="K65" s="13"/>
      <c r="L65" s="13"/>
      <c r="M65" s="19"/>
    </row>
  </sheetData>
  <mergeCells count="5">
    <mergeCell ref="B4:C4"/>
    <mergeCell ref="A14:F14"/>
    <mergeCell ref="B27:C27"/>
    <mergeCell ref="A37:F37"/>
    <mergeCell ref="H5:J9"/>
  </mergeCells>
  <printOptions horizontalCentered="1" gridLines="1"/>
  <pageMargins left="0.7" right="0.7" top="0.75" bottom="0.75" header="0" footer="0"/>
  <pageSetup pageOrder="overThenDown" orientation="portrait" cellComments="atEnd"/>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Repayment Schedules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2019-04-09T19:06:36Z</dcterms:created>
  <dcterms:modified xsi:type="dcterms:W3CDTF">2019-04-09T19:09:58Z</dcterms:modified>
</cp:coreProperties>
</file>